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hidePivotFieldList="1" defaultThemeVersion="124226"/>
  <bookViews>
    <workbookView xWindow="120" yWindow="105" windowWidth="15120" windowHeight="8010" activeTab="5"/>
  </bookViews>
  <sheets>
    <sheet name="1 Отчет о приросте населения" sheetId="1" r:id="rId1"/>
    <sheet name="Задание 2" sheetId="2" r:id="rId2"/>
    <sheet name="Задание 3" sheetId="3" r:id="rId3"/>
    <sheet name="Задание 4" sheetId="4" r:id="rId4"/>
    <sheet name="Список для задания 4" sheetId="5" r:id="rId5"/>
    <sheet name="Задание 5" sheetId="6" r:id="rId6"/>
  </sheets>
  <definedNames>
    <definedName name="_xlnm._FilterDatabase" localSheetId="3" hidden="1">'Задание 4'!$C$5:$P$26</definedName>
    <definedName name="Вид_льгот">'Список для задания 4'!$B$3:$B$9</definedName>
    <definedName name="Процент_льгот">'Список для задания 4'!$C$3:$C$9</definedName>
  </definedNames>
  <calcPr calcId="125725"/>
</workbook>
</file>

<file path=xl/calcChain.xml><?xml version="1.0" encoding="utf-8"?>
<calcChain xmlns="http://schemas.openxmlformats.org/spreadsheetml/2006/main">
  <c r="D13" i="6"/>
  <c r="D14"/>
  <c r="D15"/>
  <c r="D16"/>
  <c r="D12"/>
  <c r="D5"/>
  <c r="D6"/>
  <c r="D7"/>
  <c r="D8"/>
  <c r="D9"/>
  <c r="D10"/>
  <c r="D11"/>
  <c r="D4"/>
  <c r="C16"/>
  <c r="C15"/>
  <c r="B16"/>
  <c r="B15"/>
  <c r="C14"/>
  <c r="B14"/>
  <c r="B13"/>
  <c r="C13"/>
  <c r="L6" i="1"/>
  <c r="L7"/>
  <c r="L8"/>
  <c r="L9"/>
  <c r="L10"/>
  <c r="L11"/>
  <c r="L12"/>
  <c r="L13"/>
  <c r="L14"/>
  <c r="L5"/>
  <c r="K6"/>
  <c r="K7"/>
  <c r="K8"/>
  <c r="K9"/>
  <c r="K10"/>
  <c r="K11"/>
  <c r="K12"/>
  <c r="K13"/>
  <c r="K14"/>
  <c r="K5"/>
  <c r="J6"/>
  <c r="J7"/>
  <c r="J8"/>
  <c r="J9"/>
  <c r="J10"/>
  <c r="J11"/>
  <c r="J12"/>
  <c r="J13"/>
  <c r="J14"/>
  <c r="J5"/>
  <c r="F15"/>
  <c r="G15"/>
  <c r="H15"/>
  <c r="I15"/>
  <c r="E15"/>
  <c r="L15" s="1"/>
  <c r="M8" i="4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7"/>
  <c r="N7" s="1"/>
  <c r="C1" i="3"/>
  <c r="G10" i="2"/>
  <c r="E14"/>
  <c r="F9"/>
  <c r="G9" s="1"/>
  <c r="F10"/>
  <c r="F11"/>
  <c r="G11" s="1"/>
  <c r="F12"/>
  <c r="G12" s="1"/>
  <c r="F13"/>
  <c r="G13" s="1"/>
  <c r="F8"/>
  <c r="G8" s="1"/>
  <c r="F14" l="1"/>
  <c r="G14" s="1"/>
  <c r="O26" i="4"/>
  <c r="P26" s="1"/>
  <c r="O24"/>
  <c r="P24" s="1"/>
  <c r="O22"/>
  <c r="P22" s="1"/>
  <c r="O20"/>
  <c r="P20" s="1"/>
  <c r="O18"/>
  <c r="P18" s="1"/>
  <c r="O16"/>
  <c r="P16" s="1"/>
  <c r="O14"/>
  <c r="P14" s="1"/>
  <c r="O12"/>
  <c r="P12" s="1"/>
  <c r="O10"/>
  <c r="P10" s="1"/>
  <c r="O8"/>
  <c r="P8" s="1"/>
  <c r="O7"/>
  <c r="P7" s="1"/>
  <c r="O25"/>
  <c r="P25" s="1"/>
  <c r="O23"/>
  <c r="P23" s="1"/>
  <c r="O21"/>
  <c r="P21" s="1"/>
  <c r="O19"/>
  <c r="P19" s="1"/>
  <c r="O17"/>
  <c r="P17" s="1"/>
  <c r="O15"/>
  <c r="P15" s="1"/>
  <c r="O13"/>
  <c r="P13" s="1"/>
  <c r="P11"/>
  <c r="O11"/>
  <c r="P9"/>
  <c r="O9"/>
</calcChain>
</file>

<file path=xl/sharedStrings.xml><?xml version="1.0" encoding="utf-8"?>
<sst xmlns="http://schemas.openxmlformats.org/spreadsheetml/2006/main" count="157" uniqueCount="117">
  <si>
    <t>Заработная плата, руб.</t>
  </si>
  <si>
    <t>Премия, руб.</t>
  </si>
  <si>
    <t>Всего начислено, руб.</t>
  </si>
  <si>
    <t>Процент премии:</t>
  </si>
  <si>
    <t>Фамилия, И.О.</t>
  </si>
  <si>
    <t xml:space="preserve">Прокопович А.Н. </t>
  </si>
  <si>
    <t xml:space="preserve">Маслов Н.П. </t>
  </si>
  <si>
    <t xml:space="preserve">Герасимов А.А. </t>
  </si>
  <si>
    <t xml:space="preserve">Смежинский П.П. </t>
  </si>
  <si>
    <t xml:space="preserve">Игнатьева Н.В. </t>
  </si>
  <si>
    <t xml:space="preserve">Климашевич Т.В. </t>
  </si>
  <si>
    <t xml:space="preserve">Итого: </t>
  </si>
  <si>
    <t>Ведомость начисления заработной платы за ________  200_ г.</t>
  </si>
  <si>
    <t>Данные по коммунальным услугам</t>
  </si>
  <si>
    <t>№</t>
  </si>
  <si>
    <t>ФИО</t>
  </si>
  <si>
    <t>Адрес</t>
  </si>
  <si>
    <t>Улица</t>
  </si>
  <si>
    <t>Дом</t>
  </si>
  <si>
    <t>Количество проживающих, чел.</t>
  </si>
  <si>
    <t>Льготы</t>
  </si>
  <si>
    <t>Вид льготы</t>
  </si>
  <si>
    <t>%</t>
  </si>
  <si>
    <t>Наличие счетчика отопления</t>
  </si>
  <si>
    <t>Тариф, руб.</t>
  </si>
  <si>
    <t>Начисления, руб.</t>
  </si>
  <si>
    <t>Льготы, руб.</t>
  </si>
  <si>
    <t>К оплате, руб.</t>
  </si>
  <si>
    <t>Кадомцева Л.В.</t>
  </si>
  <si>
    <t>Галкина О.И.</t>
  </si>
  <si>
    <t>Пушкарев И.Г.</t>
  </si>
  <si>
    <t>Опарина А.А.</t>
  </si>
  <si>
    <t>Рохмистрова М.В.</t>
  </si>
  <si>
    <t>Новицкий И.Д.</t>
  </si>
  <si>
    <t>Шишко С.А.</t>
  </si>
  <si>
    <t>Дьяков Д.П.</t>
  </si>
  <si>
    <t>Иванова У.Е.</t>
  </si>
  <si>
    <t>Локоть А.С.</t>
  </si>
  <si>
    <t>Сушкова О.Р.</t>
  </si>
  <si>
    <t>Гареев М.И.</t>
  </si>
  <si>
    <t>Неклюдова Е.А.</t>
  </si>
  <si>
    <t>Руссу А.А.</t>
  </si>
  <si>
    <t>Тофан Д.И.</t>
  </si>
  <si>
    <t>Ваганов В.Д.</t>
  </si>
  <si>
    <t>Игошева А.М.</t>
  </si>
  <si>
    <t>Плотников А.К.</t>
  </si>
  <si>
    <t>Ижбердеева О.В.</t>
  </si>
  <si>
    <t>Окольников Е.П.</t>
  </si>
  <si>
    <t>Первомайская</t>
  </si>
  <si>
    <t>Октябрьская</t>
  </si>
  <si>
    <t>Матросова</t>
  </si>
  <si>
    <t>Гагарина</t>
  </si>
  <si>
    <t>Садовая</t>
  </si>
  <si>
    <t>Восход</t>
  </si>
  <si>
    <t>Западная</t>
  </si>
  <si>
    <t>Неймана</t>
  </si>
  <si>
    <t>Гайдара</t>
  </si>
  <si>
    <t>Кизильская</t>
  </si>
  <si>
    <t>Светлая</t>
  </si>
  <si>
    <t>Центральная</t>
  </si>
  <si>
    <t>Мебельная</t>
  </si>
  <si>
    <t>Дарвина</t>
  </si>
  <si>
    <t>Томинская</t>
  </si>
  <si>
    <t>8а</t>
  </si>
  <si>
    <t>Рылеева</t>
  </si>
  <si>
    <t>Доватора</t>
  </si>
  <si>
    <t>Курчатова</t>
  </si>
  <si>
    <t>Сулимова</t>
  </si>
  <si>
    <t>Энтузиастов</t>
  </si>
  <si>
    <r>
      <t>Отапливаемая площадь,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</si>
  <si>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Показания счетчика,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</si>
  <si>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Ветераны ВОВ</t>
  </si>
  <si>
    <t>Военнослужащие</t>
  </si>
  <si>
    <t>Бюджетники</t>
  </si>
  <si>
    <t>Инвалиды</t>
  </si>
  <si>
    <t>Чернобыльцы</t>
  </si>
  <si>
    <t>Участники военных действий в горячих точках</t>
  </si>
  <si>
    <t>Работники северных районов</t>
  </si>
  <si>
    <t>-</t>
  </si>
  <si>
    <t>+</t>
  </si>
  <si>
    <t>Областной центр</t>
  </si>
  <si>
    <t>Донецк</t>
  </si>
  <si>
    <t>Прирост населения в тыс. чел.</t>
  </si>
  <si>
    <t>ОТЧЕТ О ПРИРОСТЕ НАСЕЛЕНИЯ ЗА 5 ЛЕТ</t>
  </si>
  <si>
    <t>Винница</t>
  </si>
  <si>
    <t>Запорожье</t>
  </si>
  <si>
    <t>Кировоград</t>
  </si>
  <si>
    <t>Луганск</t>
  </si>
  <si>
    <t>Одесса</t>
  </si>
  <si>
    <t>Полтава</t>
  </si>
  <si>
    <t>Харьков</t>
  </si>
  <si>
    <t>Херсон</t>
  </si>
  <si>
    <t>Чернигов</t>
  </si>
  <si>
    <t>Общий прирост населения за год</t>
  </si>
  <si>
    <t>Общий прирост населения города за пятилетие</t>
  </si>
  <si>
    <t>Максимальный прирост населения за пятилетие</t>
  </si>
  <si>
    <t>Максимальный прирост населения за год</t>
  </si>
  <si>
    <t>Средний прирост населения города за пятилетие</t>
  </si>
  <si>
    <t>№ п\п</t>
  </si>
  <si>
    <t>Статьи экспорта</t>
  </si>
  <si>
    <t>2008.</t>
  </si>
  <si>
    <t>2009.</t>
  </si>
  <si>
    <t>2009. в % к 2008</t>
  </si>
  <si>
    <t>Нефть сырая</t>
  </si>
  <si>
    <t>Нефтепродукты</t>
  </si>
  <si>
    <t>Природный газ</t>
  </si>
  <si>
    <t>Каменный уголь</t>
  </si>
  <si>
    <t>Железные руды и концентраты</t>
  </si>
  <si>
    <t>Минеральные удобрения</t>
  </si>
  <si>
    <t>Чугун</t>
  </si>
  <si>
    <t>Алюминий</t>
  </si>
  <si>
    <t>Машины и оборудование</t>
  </si>
  <si>
    <t>Всего</t>
  </si>
  <si>
    <t>Среднее</t>
  </si>
  <si>
    <t>Максимальное</t>
  </si>
  <si>
    <t>Минимальное</t>
  </si>
  <si>
    <t>Динамика экспорта России по основным статьям (млрд дол.)</t>
  </si>
</sst>
</file>

<file path=xl/styles.xml><?xml version="1.0" encoding="utf-8"?>
<styleSheet xmlns="http://schemas.openxmlformats.org/spreadsheetml/2006/main">
  <numFmts count="2">
    <numFmt numFmtId="168" formatCode="#,##0.0\ _₽"/>
    <numFmt numFmtId="171" formatCode="0.0%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6"/>
      <color rgb="FF00206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rgb="FF000000"/>
      <name val="Microsoft Sans Serif"/>
      <family val="2"/>
      <charset val="204"/>
    </font>
    <font>
      <sz val="14"/>
      <color rgb="FF000000"/>
      <name val="Microsoft Sans Serif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8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  <xf numFmtId="0" fontId="6" fillId="5" borderId="0" xfId="0" applyFont="1" applyFill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 wrapText="1"/>
    </xf>
    <xf numFmtId="0" fontId="0" fillId="2" borderId="21" xfId="0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vertical="center" wrapText="1"/>
    </xf>
    <xf numFmtId="168" fontId="9" fillId="0" borderId="37" xfId="0" applyNumberFormat="1" applyFont="1" applyBorder="1" applyAlignment="1">
      <alignment horizontal="center" vertical="center" wrapText="1"/>
    </xf>
    <xf numFmtId="168" fontId="9" fillId="0" borderId="43" xfId="0" applyNumberFormat="1" applyFont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right" vertical="center" wrapText="1"/>
    </xf>
    <xf numFmtId="168" fontId="9" fillId="2" borderId="37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right" vertical="center" wrapText="1"/>
    </xf>
    <xf numFmtId="0" fontId="9" fillId="2" borderId="40" xfId="0" applyFont="1" applyFill="1" applyBorder="1" applyAlignment="1">
      <alignment vertical="center" wrapText="1"/>
    </xf>
    <xf numFmtId="168" fontId="9" fillId="2" borderId="37" xfId="0" applyNumberFormat="1" applyFont="1" applyFill="1" applyBorder="1" applyAlignment="1">
      <alignment horizontal="right" vertical="center" wrapText="1"/>
    </xf>
    <xf numFmtId="168" fontId="9" fillId="2" borderId="43" xfId="0" applyNumberFormat="1" applyFont="1" applyFill="1" applyBorder="1" applyAlignment="1">
      <alignment horizontal="right" vertical="center" wrapText="1"/>
    </xf>
    <xf numFmtId="171" fontId="9" fillId="0" borderId="41" xfId="1" applyNumberFormat="1" applyFont="1" applyBorder="1" applyAlignment="1">
      <alignment horizontal="center" vertical="center" wrapText="1"/>
    </xf>
    <xf numFmtId="171" fontId="9" fillId="2" borderId="41" xfId="1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vertical="center" wrapText="1"/>
    </xf>
    <xf numFmtId="171" fontId="9" fillId="0" borderId="44" xfId="1" applyNumberFormat="1" applyFont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right" vertical="center" wrapText="1"/>
    </xf>
    <xf numFmtId="168" fontId="9" fillId="2" borderId="46" xfId="0" applyNumberFormat="1" applyFont="1" applyFill="1" applyBorder="1" applyAlignment="1">
      <alignment horizontal="right" vertical="center" wrapText="1"/>
    </xf>
    <xf numFmtId="168" fontId="9" fillId="2" borderId="47" xfId="0" applyNumberFormat="1" applyFont="1" applyFill="1" applyBorder="1" applyAlignment="1">
      <alignment horizontal="right" vertical="center" wrapText="1"/>
    </xf>
    <xf numFmtId="168" fontId="9" fillId="2" borderId="48" xfId="0" applyNumberFormat="1" applyFont="1" applyFill="1" applyBorder="1" applyAlignment="1">
      <alignment horizontal="right" vertical="center" wrapText="1"/>
    </xf>
    <xf numFmtId="168" fontId="9" fillId="2" borderId="49" xfId="0" applyNumberFormat="1" applyFont="1" applyFill="1" applyBorder="1" applyAlignment="1">
      <alignment horizontal="right" vertical="center" wrapText="1"/>
    </xf>
    <xf numFmtId="171" fontId="9" fillId="2" borderId="50" xfId="1" applyNumberFormat="1" applyFont="1" applyFill="1" applyBorder="1" applyAlignment="1">
      <alignment horizontal="center" vertical="center" wrapText="1"/>
    </xf>
    <xf numFmtId="171" fontId="9" fillId="2" borderId="51" xfId="1" applyNumberFormat="1" applyFont="1" applyFill="1" applyBorder="1" applyAlignment="1">
      <alignment horizontal="center" vertical="center" wrapText="1"/>
    </xf>
    <xf numFmtId="171" fontId="9" fillId="2" borderId="5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7">
    <dxf>
      <fill>
        <patternFill>
          <bgColor theme="2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'1 Отчет о приросте населения'!$D$5</c:f>
              <c:strCache>
                <c:ptCount val="1"/>
                <c:pt idx="0">
                  <c:v>Донецк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населения'!$E$5:$I$5</c:f>
              <c:numCache>
                <c:formatCode>General</c:formatCode>
                <c:ptCount val="5"/>
                <c:pt idx="0">
                  <c:v>30</c:v>
                </c:pt>
                <c:pt idx="1">
                  <c:v>19</c:v>
                </c:pt>
                <c:pt idx="2">
                  <c:v>12</c:v>
                </c:pt>
                <c:pt idx="3">
                  <c:v>-4</c:v>
                </c:pt>
                <c:pt idx="4">
                  <c:v>-15</c:v>
                </c:pt>
              </c:numCache>
            </c:numRef>
          </c:val>
        </c:ser>
        <c:ser>
          <c:idx val="1"/>
          <c:order val="1"/>
          <c:tx>
            <c:strRef>
              <c:f>'1 Отчет о приросте населения'!$D$6</c:f>
              <c:strCache>
                <c:ptCount val="1"/>
                <c:pt idx="0">
                  <c:v>Винница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населения'!$E$6:$I$6</c:f>
              <c:numCache>
                <c:formatCode>General</c:formatCode>
                <c:ptCount val="5"/>
                <c:pt idx="0">
                  <c:v>25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'1 Отчет о приросте населения'!$D$7</c:f>
              <c:strCache>
                <c:ptCount val="1"/>
                <c:pt idx="0">
                  <c:v>Запорожье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населения'!$E$7:$I$7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4</c:v>
                </c:pt>
                <c:pt idx="3">
                  <c:v>1</c:v>
                </c:pt>
                <c:pt idx="4">
                  <c:v>-2</c:v>
                </c:pt>
              </c:numCache>
            </c:numRef>
          </c:val>
        </c:ser>
        <c:ser>
          <c:idx val="3"/>
          <c:order val="3"/>
          <c:tx>
            <c:strRef>
              <c:f>'1 Отчет о приросте населения'!$D$8</c:f>
              <c:strCache>
                <c:ptCount val="1"/>
                <c:pt idx="0">
                  <c:v>Кировоград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населения'!$E$8:$I$8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'1 Отчет о приросте населения'!$D$9</c:f>
              <c:strCache>
                <c:ptCount val="1"/>
                <c:pt idx="0">
                  <c:v>Луганск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населения'!$E$9:$I$9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2">
                  <c:v>6</c:v>
                </c:pt>
                <c:pt idx="3">
                  <c:v>2</c:v>
                </c:pt>
                <c:pt idx="4">
                  <c:v>-2</c:v>
                </c:pt>
              </c:numCache>
            </c:numRef>
          </c:val>
        </c:ser>
        <c:ser>
          <c:idx val="5"/>
          <c:order val="5"/>
          <c:tx>
            <c:strRef>
              <c:f>'1 Отчет о приросте населения'!$D$10</c:f>
              <c:strCache>
                <c:ptCount val="1"/>
                <c:pt idx="0">
                  <c:v>Одесса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населения'!$E$10:$I$10</c:f>
              <c:numCache>
                <c:formatCode>General</c:formatCode>
                <c:ptCount val="5"/>
                <c:pt idx="0">
                  <c:v>31</c:v>
                </c:pt>
                <c:pt idx="1">
                  <c:v>27</c:v>
                </c:pt>
                <c:pt idx="2">
                  <c:v>25</c:v>
                </c:pt>
                <c:pt idx="3">
                  <c:v>27</c:v>
                </c:pt>
                <c:pt idx="4">
                  <c:v>32</c:v>
                </c:pt>
              </c:numCache>
            </c:numRef>
          </c:val>
        </c:ser>
        <c:ser>
          <c:idx val="6"/>
          <c:order val="6"/>
          <c:tx>
            <c:strRef>
              <c:f>'1 Отчет о приросте населения'!$D$11</c:f>
              <c:strCache>
                <c:ptCount val="1"/>
                <c:pt idx="0">
                  <c:v>Полтава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населения'!$E$11:$I$11</c:f>
              <c:numCache>
                <c:formatCode>General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12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ser>
          <c:idx val="7"/>
          <c:order val="7"/>
          <c:tx>
            <c:strRef>
              <c:f>'1 Отчет о приросте населения'!$D$12</c:f>
              <c:strCache>
                <c:ptCount val="1"/>
                <c:pt idx="0">
                  <c:v>Харьков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населения'!$E$12:$I$12</c:f>
              <c:numCache>
                <c:formatCode>General</c:formatCode>
                <c:ptCount val="5"/>
                <c:pt idx="0">
                  <c:v>-5</c:v>
                </c:pt>
                <c:pt idx="1">
                  <c:v>-1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</c:ser>
        <c:ser>
          <c:idx val="8"/>
          <c:order val="8"/>
          <c:tx>
            <c:strRef>
              <c:f>'1 Отчет о приросте населения'!$D$13</c:f>
              <c:strCache>
                <c:ptCount val="1"/>
                <c:pt idx="0">
                  <c:v>Херсон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населения'!$E$13:$I$13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</c:ser>
        <c:ser>
          <c:idx val="9"/>
          <c:order val="9"/>
          <c:tx>
            <c:strRef>
              <c:f>'1 Отчет о приросте населения'!$D$14</c:f>
              <c:strCache>
                <c:ptCount val="1"/>
                <c:pt idx="0">
                  <c:v>Чернигов</c:v>
                </c:pt>
              </c:strCache>
            </c:strRef>
          </c:tx>
          <c:cat>
            <c:numRef>
              <c:f>'1 Отчет о приросте населения'!$E$4:$I$4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'1 Отчет о приросте населения'!$E$14:$I$14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95310976"/>
        <c:axId val="95312512"/>
      </c:barChart>
      <c:catAx>
        <c:axId val="95310976"/>
        <c:scaling>
          <c:orientation val="minMax"/>
        </c:scaling>
        <c:axPos val="b"/>
        <c:numFmt formatCode="General" sourceLinked="1"/>
        <c:tickLblPos val="nextTo"/>
        <c:crossAx val="95312512"/>
        <c:crosses val="autoZero"/>
        <c:auto val="1"/>
        <c:lblAlgn val="ctr"/>
        <c:lblOffset val="100"/>
      </c:catAx>
      <c:valAx>
        <c:axId val="95312512"/>
        <c:scaling>
          <c:orientation val="minMax"/>
        </c:scaling>
        <c:axPos val="l"/>
        <c:majorGridlines/>
        <c:numFmt formatCode="General" sourceLinked="1"/>
        <c:tickLblPos val="nextTo"/>
        <c:crossAx val="95310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'1 Отчет о приросте населения'!$E$4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'1 Отчет о приросте населения'!$D$5:$D$14</c:f>
              <c:strCache>
                <c:ptCount val="10"/>
                <c:pt idx="0">
                  <c:v>Донецк</c:v>
                </c:pt>
                <c:pt idx="1">
                  <c:v>Винница</c:v>
                </c:pt>
                <c:pt idx="2">
                  <c:v>Запорожье</c:v>
                </c:pt>
                <c:pt idx="3">
                  <c:v>Кировоград</c:v>
                </c:pt>
                <c:pt idx="4">
                  <c:v>Луганск</c:v>
                </c:pt>
                <c:pt idx="5">
                  <c:v>Одесса</c:v>
                </c:pt>
                <c:pt idx="6">
                  <c:v>Полтава</c:v>
                </c:pt>
                <c:pt idx="7">
                  <c:v>Харьков</c:v>
                </c:pt>
                <c:pt idx="8">
                  <c:v>Херсон</c:v>
                </c:pt>
                <c:pt idx="9">
                  <c:v>Чернигов</c:v>
                </c:pt>
              </c:strCache>
            </c:strRef>
          </c:cat>
          <c:val>
            <c:numRef>
              <c:f>'1 Отчет о приросте населения'!$E$5:$E$14</c:f>
              <c:numCache>
                <c:formatCode>General</c:formatCode>
                <c:ptCount val="10"/>
                <c:pt idx="0">
                  <c:v>30</c:v>
                </c:pt>
                <c:pt idx="1">
                  <c:v>25</c:v>
                </c:pt>
                <c:pt idx="2">
                  <c:v>10</c:v>
                </c:pt>
                <c:pt idx="3">
                  <c:v>0</c:v>
                </c:pt>
                <c:pt idx="4">
                  <c:v>14</c:v>
                </c:pt>
                <c:pt idx="5">
                  <c:v>31</c:v>
                </c:pt>
                <c:pt idx="6">
                  <c:v>12</c:v>
                </c:pt>
                <c:pt idx="7">
                  <c:v>-5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'1 Отчет о приросте населения'!$F$4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'1 Отчет о приросте населения'!$D$5:$D$14</c:f>
              <c:strCache>
                <c:ptCount val="10"/>
                <c:pt idx="0">
                  <c:v>Донецк</c:v>
                </c:pt>
                <c:pt idx="1">
                  <c:v>Винница</c:v>
                </c:pt>
                <c:pt idx="2">
                  <c:v>Запорожье</c:v>
                </c:pt>
                <c:pt idx="3">
                  <c:v>Кировоград</c:v>
                </c:pt>
                <c:pt idx="4">
                  <c:v>Луганск</c:v>
                </c:pt>
                <c:pt idx="5">
                  <c:v>Одесса</c:v>
                </c:pt>
                <c:pt idx="6">
                  <c:v>Полтава</c:v>
                </c:pt>
                <c:pt idx="7">
                  <c:v>Харьков</c:v>
                </c:pt>
                <c:pt idx="8">
                  <c:v>Херсон</c:v>
                </c:pt>
                <c:pt idx="9">
                  <c:v>Чернигов</c:v>
                </c:pt>
              </c:strCache>
            </c:strRef>
          </c:cat>
          <c:val>
            <c:numRef>
              <c:f>'1 Отчет о приросте населения'!$F$5:$F$14</c:f>
              <c:numCache>
                <c:formatCode>General</c:formatCode>
                <c:ptCount val="10"/>
                <c:pt idx="0">
                  <c:v>19</c:v>
                </c:pt>
                <c:pt idx="1">
                  <c:v>20</c:v>
                </c:pt>
                <c:pt idx="2">
                  <c:v>7</c:v>
                </c:pt>
                <c:pt idx="3">
                  <c:v>2</c:v>
                </c:pt>
                <c:pt idx="4">
                  <c:v>10</c:v>
                </c:pt>
                <c:pt idx="5">
                  <c:v>27</c:v>
                </c:pt>
                <c:pt idx="6">
                  <c:v>15</c:v>
                </c:pt>
                <c:pt idx="7">
                  <c:v>-1</c:v>
                </c:pt>
                <c:pt idx="8">
                  <c:v>5</c:v>
                </c:pt>
                <c:pt idx="9">
                  <c:v>4</c:v>
                </c:pt>
              </c:numCache>
            </c:numRef>
          </c:val>
        </c:ser>
        <c:ser>
          <c:idx val="2"/>
          <c:order val="2"/>
          <c:tx>
            <c:strRef>
              <c:f>'1 Отчет о приросте населения'!$G$4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'1 Отчет о приросте населения'!$D$5:$D$14</c:f>
              <c:strCache>
                <c:ptCount val="10"/>
                <c:pt idx="0">
                  <c:v>Донецк</c:v>
                </c:pt>
                <c:pt idx="1">
                  <c:v>Винница</c:v>
                </c:pt>
                <c:pt idx="2">
                  <c:v>Запорожье</c:v>
                </c:pt>
                <c:pt idx="3">
                  <c:v>Кировоград</c:v>
                </c:pt>
                <c:pt idx="4">
                  <c:v>Луганск</c:v>
                </c:pt>
                <c:pt idx="5">
                  <c:v>Одесса</c:v>
                </c:pt>
                <c:pt idx="6">
                  <c:v>Полтава</c:v>
                </c:pt>
                <c:pt idx="7">
                  <c:v>Харьков</c:v>
                </c:pt>
                <c:pt idx="8">
                  <c:v>Херсон</c:v>
                </c:pt>
                <c:pt idx="9">
                  <c:v>Чернигов</c:v>
                </c:pt>
              </c:strCache>
            </c:strRef>
          </c:cat>
          <c:val>
            <c:numRef>
              <c:f>'1 Отчет о приросте населения'!$G$5:$G$14</c:f>
              <c:numCache>
                <c:formatCode>General</c:formatCode>
                <c:ptCount val="10"/>
                <c:pt idx="0">
                  <c:v>12</c:v>
                </c:pt>
                <c:pt idx="1">
                  <c:v>10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25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</c:numCache>
            </c:numRef>
          </c:val>
        </c:ser>
        <c:ser>
          <c:idx val="3"/>
          <c:order val="3"/>
          <c:tx>
            <c:strRef>
              <c:f>'1 Отчет о приросте населения'!$H$4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'1 Отчет о приросте населения'!$D$5:$D$14</c:f>
              <c:strCache>
                <c:ptCount val="10"/>
                <c:pt idx="0">
                  <c:v>Донецк</c:v>
                </c:pt>
                <c:pt idx="1">
                  <c:v>Винница</c:v>
                </c:pt>
                <c:pt idx="2">
                  <c:v>Запорожье</c:v>
                </c:pt>
                <c:pt idx="3">
                  <c:v>Кировоград</c:v>
                </c:pt>
                <c:pt idx="4">
                  <c:v>Луганск</c:v>
                </c:pt>
                <c:pt idx="5">
                  <c:v>Одесса</c:v>
                </c:pt>
                <c:pt idx="6">
                  <c:v>Полтава</c:v>
                </c:pt>
                <c:pt idx="7">
                  <c:v>Харьков</c:v>
                </c:pt>
                <c:pt idx="8">
                  <c:v>Херсон</c:v>
                </c:pt>
                <c:pt idx="9">
                  <c:v>Чернигов</c:v>
                </c:pt>
              </c:strCache>
            </c:strRef>
          </c:cat>
          <c:val>
            <c:numRef>
              <c:f>'1 Отчет о приросте населения'!$H$5:$H$14</c:f>
              <c:numCache>
                <c:formatCode>General</c:formatCode>
                <c:ptCount val="10"/>
                <c:pt idx="0">
                  <c:v>-4</c:v>
                </c:pt>
                <c:pt idx="1">
                  <c:v>5</c:v>
                </c:pt>
                <c:pt idx="2">
                  <c:v>1</c:v>
                </c:pt>
                <c:pt idx="3">
                  <c:v>7</c:v>
                </c:pt>
                <c:pt idx="4">
                  <c:v>2</c:v>
                </c:pt>
                <c:pt idx="5">
                  <c:v>27</c:v>
                </c:pt>
                <c:pt idx="6">
                  <c:v>5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'1 Отчет о приросте населения'!$I$4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'1 Отчет о приросте населения'!$D$5:$D$14</c:f>
              <c:strCache>
                <c:ptCount val="10"/>
                <c:pt idx="0">
                  <c:v>Донецк</c:v>
                </c:pt>
                <c:pt idx="1">
                  <c:v>Винница</c:v>
                </c:pt>
                <c:pt idx="2">
                  <c:v>Запорожье</c:v>
                </c:pt>
                <c:pt idx="3">
                  <c:v>Кировоград</c:v>
                </c:pt>
                <c:pt idx="4">
                  <c:v>Луганск</c:v>
                </c:pt>
                <c:pt idx="5">
                  <c:v>Одесса</c:v>
                </c:pt>
                <c:pt idx="6">
                  <c:v>Полтава</c:v>
                </c:pt>
                <c:pt idx="7">
                  <c:v>Харьков</c:v>
                </c:pt>
                <c:pt idx="8">
                  <c:v>Херсон</c:v>
                </c:pt>
                <c:pt idx="9">
                  <c:v>Чернигов</c:v>
                </c:pt>
              </c:strCache>
            </c:strRef>
          </c:cat>
          <c:val>
            <c:numRef>
              <c:f>'1 Отчет о приросте населения'!$I$5:$I$14</c:f>
              <c:numCache>
                <c:formatCode>General</c:formatCode>
                <c:ptCount val="10"/>
                <c:pt idx="0">
                  <c:v>-15</c:v>
                </c:pt>
                <c:pt idx="1">
                  <c:v>0</c:v>
                </c:pt>
                <c:pt idx="2">
                  <c:v>-2</c:v>
                </c:pt>
                <c:pt idx="3">
                  <c:v>8</c:v>
                </c:pt>
                <c:pt idx="4">
                  <c:v>-2</c:v>
                </c:pt>
                <c:pt idx="5">
                  <c:v>32</c:v>
                </c:pt>
                <c:pt idx="6">
                  <c:v>2</c:v>
                </c:pt>
                <c:pt idx="7">
                  <c:v>15</c:v>
                </c:pt>
                <c:pt idx="8">
                  <c:v>12</c:v>
                </c:pt>
                <c:pt idx="9">
                  <c:v>1</c:v>
                </c:pt>
              </c:numCache>
            </c:numRef>
          </c:val>
        </c:ser>
        <c:axId val="109511808"/>
        <c:axId val="109513344"/>
      </c:barChart>
      <c:catAx>
        <c:axId val="109511808"/>
        <c:scaling>
          <c:orientation val="minMax"/>
        </c:scaling>
        <c:axPos val="b"/>
        <c:tickLblPos val="nextTo"/>
        <c:crossAx val="109513344"/>
        <c:crosses val="autoZero"/>
        <c:auto val="1"/>
        <c:lblAlgn val="ctr"/>
        <c:lblOffset val="100"/>
      </c:catAx>
      <c:valAx>
        <c:axId val="109513344"/>
        <c:scaling>
          <c:orientation val="minMax"/>
        </c:scaling>
        <c:axPos val="l"/>
        <c:majorGridlines/>
        <c:numFmt formatCode="General" sourceLinked="1"/>
        <c:tickLblPos val="nextTo"/>
        <c:crossAx val="109511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19050</xdr:rowOff>
    </xdr:from>
    <xdr:to>
      <xdr:col>12</xdr:col>
      <xdr:colOff>9525</xdr:colOff>
      <xdr:row>43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190500</xdr:rowOff>
    </xdr:from>
    <xdr:to>
      <xdr:col>11</xdr:col>
      <xdr:colOff>1943099</xdr:colOff>
      <xdr:row>29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15"/>
  <sheetViews>
    <sheetView workbookViewId="0">
      <selection activeCell="B3" sqref="B3"/>
    </sheetView>
  </sheetViews>
  <sheetFormatPr defaultRowHeight="15.75"/>
  <cols>
    <col min="1" max="1" width="2" style="8" customWidth="1"/>
    <col min="2" max="2" width="1.85546875" style="8" customWidth="1"/>
    <col min="3" max="3" width="5" style="8" customWidth="1"/>
    <col min="4" max="4" width="23.140625" style="8" customWidth="1"/>
    <col min="5" max="9" width="9.140625" style="8"/>
    <col min="10" max="10" width="32.85546875" style="8" customWidth="1"/>
    <col min="11" max="11" width="32.42578125" style="8" customWidth="1"/>
    <col min="12" max="12" width="29.140625" style="8" customWidth="1"/>
    <col min="13" max="16384" width="9.140625" style="8"/>
  </cols>
  <sheetData>
    <row r="1" spans="3:12" ht="18.75">
      <c r="C1" s="45" t="s">
        <v>83</v>
      </c>
      <c r="D1" s="45"/>
      <c r="E1" s="45"/>
      <c r="F1" s="45"/>
      <c r="G1" s="45"/>
      <c r="H1" s="45"/>
      <c r="I1" s="45"/>
      <c r="J1" s="45"/>
      <c r="K1" s="45"/>
      <c r="L1" s="45"/>
    </row>
    <row r="2" spans="3:12" ht="8.25" customHeight="1" thickBot="1"/>
    <row r="3" spans="3:12" ht="15.75" customHeight="1">
      <c r="C3" s="46" t="s">
        <v>98</v>
      </c>
      <c r="D3" s="49" t="s">
        <v>80</v>
      </c>
      <c r="E3" s="51" t="s">
        <v>82</v>
      </c>
      <c r="F3" s="52"/>
      <c r="G3" s="52"/>
      <c r="H3" s="52"/>
      <c r="I3" s="52"/>
      <c r="J3" s="53" t="s">
        <v>94</v>
      </c>
      <c r="K3" s="39" t="s">
        <v>97</v>
      </c>
      <c r="L3" s="41" t="s">
        <v>95</v>
      </c>
    </row>
    <row r="4" spans="3:12" ht="20.25" customHeight="1">
      <c r="C4" s="47"/>
      <c r="D4" s="50"/>
      <c r="E4" s="21">
        <v>2008</v>
      </c>
      <c r="F4" s="21">
        <v>2009</v>
      </c>
      <c r="G4" s="21">
        <v>2010</v>
      </c>
      <c r="H4" s="21">
        <v>2011</v>
      </c>
      <c r="I4" s="22">
        <v>2012</v>
      </c>
      <c r="J4" s="54"/>
      <c r="K4" s="40"/>
      <c r="L4" s="42"/>
    </row>
    <row r="5" spans="3:12">
      <c r="C5" s="27">
        <v>1</v>
      </c>
      <c r="D5" s="18" t="s">
        <v>81</v>
      </c>
      <c r="E5" s="17">
        <v>30</v>
      </c>
      <c r="F5" s="17">
        <v>19</v>
      </c>
      <c r="G5" s="17">
        <v>12</v>
      </c>
      <c r="H5" s="17">
        <v>-4</v>
      </c>
      <c r="I5" s="19">
        <v>-15</v>
      </c>
      <c r="J5" s="24">
        <f>SUM(E5:I5)</f>
        <v>42</v>
      </c>
      <c r="K5" s="17">
        <f>AVERAGE(E5:I5)</f>
        <v>8.4</v>
      </c>
      <c r="L5" s="28">
        <f>MAX(E5:I5)</f>
        <v>30</v>
      </c>
    </row>
    <row r="6" spans="3:12">
      <c r="C6" s="27">
        <v>2</v>
      </c>
      <c r="D6" s="18" t="s">
        <v>84</v>
      </c>
      <c r="E6" s="17">
        <v>25</v>
      </c>
      <c r="F6" s="17">
        <v>20</v>
      </c>
      <c r="G6" s="17">
        <v>10</v>
      </c>
      <c r="H6" s="17">
        <v>5</v>
      </c>
      <c r="I6" s="19">
        <v>0</v>
      </c>
      <c r="J6" s="24">
        <f t="shared" ref="J6:J14" si="0">SUM(E6:I6)</f>
        <v>60</v>
      </c>
      <c r="K6" s="17">
        <f t="shared" ref="K6:K14" si="1">AVERAGE(E6:I6)</f>
        <v>12</v>
      </c>
      <c r="L6" s="28">
        <f t="shared" ref="L6:L14" si="2">MAX(E6:I6)</f>
        <v>25</v>
      </c>
    </row>
    <row r="7" spans="3:12">
      <c r="C7" s="27">
        <v>3</v>
      </c>
      <c r="D7" s="18" t="s">
        <v>85</v>
      </c>
      <c r="E7" s="17">
        <v>10</v>
      </c>
      <c r="F7" s="17">
        <v>7</v>
      </c>
      <c r="G7" s="17">
        <v>4</v>
      </c>
      <c r="H7" s="17">
        <v>1</v>
      </c>
      <c r="I7" s="19">
        <v>-2</v>
      </c>
      <c r="J7" s="24">
        <f t="shared" si="0"/>
        <v>20</v>
      </c>
      <c r="K7" s="17">
        <f t="shared" si="1"/>
        <v>4</v>
      </c>
      <c r="L7" s="28">
        <f t="shared" si="2"/>
        <v>10</v>
      </c>
    </row>
    <row r="8" spans="3:12">
      <c r="C8" s="27">
        <v>4</v>
      </c>
      <c r="D8" s="18" t="s">
        <v>86</v>
      </c>
      <c r="E8" s="17">
        <v>0</v>
      </c>
      <c r="F8" s="17">
        <v>2</v>
      </c>
      <c r="G8" s="17">
        <v>5</v>
      </c>
      <c r="H8" s="17">
        <v>7</v>
      </c>
      <c r="I8" s="19">
        <v>8</v>
      </c>
      <c r="J8" s="24">
        <f t="shared" si="0"/>
        <v>22</v>
      </c>
      <c r="K8" s="17">
        <f t="shared" si="1"/>
        <v>4.4000000000000004</v>
      </c>
      <c r="L8" s="28">
        <f t="shared" si="2"/>
        <v>8</v>
      </c>
    </row>
    <row r="9" spans="3:12">
      <c r="C9" s="27">
        <v>5</v>
      </c>
      <c r="D9" s="18" t="s">
        <v>87</v>
      </c>
      <c r="E9" s="17">
        <v>14</v>
      </c>
      <c r="F9" s="17">
        <v>10</v>
      </c>
      <c r="G9" s="17">
        <v>6</v>
      </c>
      <c r="H9" s="17">
        <v>2</v>
      </c>
      <c r="I9" s="19">
        <v>-2</v>
      </c>
      <c r="J9" s="24">
        <f t="shared" si="0"/>
        <v>30</v>
      </c>
      <c r="K9" s="17">
        <f t="shared" si="1"/>
        <v>6</v>
      </c>
      <c r="L9" s="28">
        <f t="shared" si="2"/>
        <v>14</v>
      </c>
    </row>
    <row r="10" spans="3:12">
      <c r="C10" s="27">
        <v>6</v>
      </c>
      <c r="D10" s="18" t="s">
        <v>88</v>
      </c>
      <c r="E10" s="17">
        <v>31</v>
      </c>
      <c r="F10" s="17">
        <v>27</v>
      </c>
      <c r="G10" s="17">
        <v>25</v>
      </c>
      <c r="H10" s="17">
        <v>27</v>
      </c>
      <c r="I10" s="19">
        <v>32</v>
      </c>
      <c r="J10" s="24">
        <f t="shared" si="0"/>
        <v>142</v>
      </c>
      <c r="K10" s="17">
        <f t="shared" si="1"/>
        <v>28.4</v>
      </c>
      <c r="L10" s="28">
        <f t="shared" si="2"/>
        <v>32</v>
      </c>
    </row>
    <row r="11" spans="3:12">
      <c r="C11" s="27">
        <v>7</v>
      </c>
      <c r="D11" s="18" t="s">
        <v>89</v>
      </c>
      <c r="E11" s="17">
        <v>12</v>
      </c>
      <c r="F11" s="17">
        <v>15</v>
      </c>
      <c r="G11" s="17">
        <v>12</v>
      </c>
      <c r="H11" s="17">
        <v>5</v>
      </c>
      <c r="I11" s="19">
        <v>2</v>
      </c>
      <c r="J11" s="24">
        <f t="shared" si="0"/>
        <v>46</v>
      </c>
      <c r="K11" s="17">
        <f t="shared" si="1"/>
        <v>9.1999999999999993</v>
      </c>
      <c r="L11" s="28">
        <f t="shared" si="2"/>
        <v>15</v>
      </c>
    </row>
    <row r="12" spans="3:12">
      <c r="C12" s="27">
        <v>8</v>
      </c>
      <c r="D12" s="18" t="s">
        <v>90</v>
      </c>
      <c r="E12" s="17">
        <v>-5</v>
      </c>
      <c r="F12" s="17">
        <v>-1</v>
      </c>
      <c r="G12" s="17">
        <v>5</v>
      </c>
      <c r="H12" s="17">
        <v>10</v>
      </c>
      <c r="I12" s="19">
        <v>15</v>
      </c>
      <c r="J12" s="24">
        <f t="shared" si="0"/>
        <v>24</v>
      </c>
      <c r="K12" s="17">
        <f t="shared" si="1"/>
        <v>4.8</v>
      </c>
      <c r="L12" s="28">
        <f t="shared" si="2"/>
        <v>15</v>
      </c>
    </row>
    <row r="13" spans="3:12">
      <c r="C13" s="27">
        <v>9</v>
      </c>
      <c r="D13" s="18" t="s">
        <v>91</v>
      </c>
      <c r="E13" s="17">
        <v>3</v>
      </c>
      <c r="F13" s="17">
        <v>5</v>
      </c>
      <c r="G13" s="17">
        <v>7</v>
      </c>
      <c r="H13" s="17">
        <v>8</v>
      </c>
      <c r="I13" s="19">
        <v>12</v>
      </c>
      <c r="J13" s="24">
        <f t="shared" si="0"/>
        <v>35</v>
      </c>
      <c r="K13" s="17">
        <f t="shared" si="1"/>
        <v>7</v>
      </c>
      <c r="L13" s="28">
        <f t="shared" si="2"/>
        <v>12</v>
      </c>
    </row>
    <row r="14" spans="3:12" ht="16.5" thickBot="1">
      <c r="C14" s="29">
        <v>10</v>
      </c>
      <c r="D14" s="26" t="s">
        <v>92</v>
      </c>
      <c r="E14" s="20">
        <v>7</v>
      </c>
      <c r="F14" s="20">
        <v>4</v>
      </c>
      <c r="G14" s="20">
        <v>2</v>
      </c>
      <c r="H14" s="20">
        <v>1</v>
      </c>
      <c r="I14" s="23">
        <v>1</v>
      </c>
      <c r="J14" s="25">
        <f t="shared" si="0"/>
        <v>15</v>
      </c>
      <c r="K14" s="20">
        <f t="shared" si="1"/>
        <v>3</v>
      </c>
      <c r="L14" s="30">
        <f t="shared" si="2"/>
        <v>7</v>
      </c>
    </row>
    <row r="15" spans="3:12" ht="18" customHeight="1" thickTop="1" thickBot="1">
      <c r="C15" s="48" t="s">
        <v>93</v>
      </c>
      <c r="D15" s="44"/>
      <c r="E15" s="31">
        <f>SUM(E5:E14)</f>
        <v>127</v>
      </c>
      <c r="F15" s="31">
        <f>SUM(F5:F14)</f>
        <v>108</v>
      </c>
      <c r="G15" s="31">
        <f>SUM(G5:G14)</f>
        <v>88</v>
      </c>
      <c r="H15" s="31">
        <f>SUM(H5:H14)</f>
        <v>62</v>
      </c>
      <c r="I15" s="31">
        <f>SUM(I5:I14)</f>
        <v>51</v>
      </c>
      <c r="J15" s="43" t="s">
        <v>96</v>
      </c>
      <c r="K15" s="44"/>
      <c r="L15" s="32">
        <f>MAX(E15:I15)</f>
        <v>127</v>
      </c>
    </row>
  </sheetData>
  <mergeCells count="9">
    <mergeCell ref="K3:K4"/>
    <mergeCell ref="L3:L4"/>
    <mergeCell ref="J15:K15"/>
    <mergeCell ref="C1:L1"/>
    <mergeCell ref="C3:C4"/>
    <mergeCell ref="C15:D15"/>
    <mergeCell ref="D3:D4"/>
    <mergeCell ref="E3:I3"/>
    <mergeCell ref="J3:J4"/>
  </mergeCells>
  <pageMargins left="0.7" right="0.7" top="0.75" bottom="0.75" header="0.3" footer="0.3"/>
  <pageSetup paperSize="9" orientation="portrait" horizontalDpi="180" verticalDpi="180" r:id="rId1"/>
  <ignoredErrors>
    <ignoredError sqref="E15:I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G15"/>
  <sheetViews>
    <sheetView zoomScale="130" zoomScaleNormal="130" workbookViewId="0">
      <selection activeCell="F8" sqref="F8"/>
    </sheetView>
  </sheetViews>
  <sheetFormatPr defaultRowHeight="15"/>
  <cols>
    <col min="4" max="4" width="22.42578125" customWidth="1"/>
    <col min="5" max="5" width="15.140625" customWidth="1"/>
    <col min="6" max="6" width="15.5703125" customWidth="1"/>
    <col min="7" max="7" width="17.7109375" customWidth="1"/>
  </cols>
  <sheetData>
    <row r="3" spans="4:7">
      <c r="D3" s="56" t="s">
        <v>12</v>
      </c>
      <c r="E3" s="56"/>
      <c r="F3" s="56"/>
      <c r="G3" s="56"/>
    </row>
    <row r="4" spans="4:7" ht="15.75" thickBot="1"/>
    <row r="5" spans="4:7" ht="16.5" thickTop="1" thickBot="1">
      <c r="E5" s="55" t="s">
        <v>3</v>
      </c>
      <c r="F5" s="55"/>
      <c r="G5" s="2">
        <v>0.35</v>
      </c>
    </row>
    <row r="6" spans="4:7" ht="3.75" customHeight="1" thickTop="1"/>
    <row r="7" spans="4:7" ht="39" customHeight="1">
      <c r="D7" s="6" t="s">
        <v>4</v>
      </c>
      <c r="E7" s="6" t="s">
        <v>0</v>
      </c>
      <c r="F7" s="6" t="s">
        <v>1</v>
      </c>
      <c r="G7" s="6" t="s">
        <v>2</v>
      </c>
    </row>
    <row r="8" spans="4:7">
      <c r="D8" s="4" t="s">
        <v>5</v>
      </c>
      <c r="E8" s="3">
        <v>265000</v>
      </c>
      <c r="F8" s="3">
        <f>E8*$G$5</f>
        <v>92750</v>
      </c>
      <c r="G8" s="3">
        <f>SUM(E8:F8)</f>
        <v>357750</v>
      </c>
    </row>
    <row r="9" spans="4:7">
      <c r="D9" s="4" t="s">
        <v>6</v>
      </c>
      <c r="E9" s="3">
        <v>361000</v>
      </c>
      <c r="F9" s="3">
        <f t="shared" ref="F9:F13" si="0">E9*$G$5</f>
        <v>126349.99999999999</v>
      </c>
      <c r="G9" s="3">
        <f t="shared" ref="G9:G14" si="1">SUM(E9:F9)</f>
        <v>487350</v>
      </c>
    </row>
    <row r="10" spans="4:7">
      <c r="D10" s="4" t="s">
        <v>7</v>
      </c>
      <c r="E10" s="3">
        <v>215200</v>
      </c>
      <c r="F10" s="3">
        <f t="shared" si="0"/>
        <v>75320</v>
      </c>
      <c r="G10" s="3">
        <f t="shared" si="1"/>
        <v>290520</v>
      </c>
    </row>
    <row r="11" spans="4:7">
      <c r="D11" s="4" t="s">
        <v>8</v>
      </c>
      <c r="E11" s="3">
        <v>290000</v>
      </c>
      <c r="F11" s="3">
        <f t="shared" si="0"/>
        <v>101500</v>
      </c>
      <c r="G11" s="3">
        <f t="shared" si="1"/>
        <v>391500</v>
      </c>
    </row>
    <row r="12" spans="4:7">
      <c r="D12" s="4" t="s">
        <v>9</v>
      </c>
      <c r="E12" s="3">
        <v>453000</v>
      </c>
      <c r="F12" s="3">
        <f t="shared" si="0"/>
        <v>158550</v>
      </c>
      <c r="G12" s="3">
        <f t="shared" si="1"/>
        <v>611550</v>
      </c>
    </row>
    <row r="13" spans="4:7">
      <c r="D13" s="4" t="s">
        <v>10</v>
      </c>
      <c r="E13" s="3">
        <v>323000</v>
      </c>
      <c r="F13" s="3">
        <f t="shared" si="0"/>
        <v>113050</v>
      </c>
      <c r="G13" s="3">
        <f t="shared" si="1"/>
        <v>436050</v>
      </c>
    </row>
    <row r="14" spans="4:7">
      <c r="D14" s="7" t="s">
        <v>11</v>
      </c>
      <c r="E14" s="3">
        <f>SUM(E8:E13)</f>
        <v>1907200</v>
      </c>
      <c r="F14" s="3">
        <f>SUM(F8:F13)</f>
        <v>667520</v>
      </c>
      <c r="G14" s="3">
        <f t="shared" si="1"/>
        <v>2574720</v>
      </c>
    </row>
    <row r="15" spans="4:7">
      <c r="D15" s="1"/>
      <c r="E15" s="1"/>
      <c r="F15" s="1"/>
      <c r="G15" s="1"/>
    </row>
  </sheetData>
  <mergeCells count="2">
    <mergeCell ref="E5:F5"/>
    <mergeCell ref="D3:G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1" sqref="C1"/>
    </sheetView>
  </sheetViews>
  <sheetFormatPr defaultRowHeight="15"/>
  <cols>
    <col min="1" max="1" width="10.5703125" customWidth="1"/>
    <col min="3" max="3" width="28.5703125" customWidth="1"/>
  </cols>
  <sheetData>
    <row r="1" spans="1:3" ht="15.75">
      <c r="A1" s="10">
        <v>5</v>
      </c>
      <c r="B1" s="8"/>
      <c r="C1" s="9" t="str">
        <f>IF(AND(A1=A3, A1=A2, A2=A3), "равносторонний", IF(OR(A1=A3, A1=A2, A2=A3), "равнобедренный", "разносторонний"))</f>
        <v>разносторонний</v>
      </c>
    </row>
    <row r="2" spans="1:3" ht="15.75">
      <c r="A2" s="10">
        <v>4</v>
      </c>
      <c r="B2" s="8"/>
      <c r="C2" s="8"/>
    </row>
    <row r="3" spans="1:3" ht="15.75">
      <c r="A3" s="10">
        <v>3</v>
      </c>
      <c r="B3" s="8"/>
      <c r="C3" s="8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P26"/>
  <sheetViews>
    <sheetView workbookViewId="0">
      <selection activeCell="F37" sqref="F37"/>
    </sheetView>
  </sheetViews>
  <sheetFormatPr defaultRowHeight="15"/>
  <cols>
    <col min="1" max="1" width="1.5703125" customWidth="1"/>
    <col min="2" max="2" width="1.42578125" customWidth="1"/>
    <col min="3" max="3" width="4.42578125" customWidth="1"/>
    <col min="4" max="4" width="21.7109375" customWidth="1"/>
    <col min="5" max="5" width="15.7109375" customWidth="1"/>
    <col min="6" max="6" width="5.85546875" customWidth="1"/>
    <col min="7" max="7" width="10.7109375" customWidth="1"/>
    <col min="8" max="8" width="10.140625" customWidth="1"/>
    <col min="9" max="9" width="44.85546875" customWidth="1"/>
    <col min="10" max="10" width="6.7109375" customWidth="1"/>
    <col min="11" max="11" width="8.7109375" customWidth="1"/>
    <col min="12" max="12" width="7.85546875" customWidth="1"/>
    <col min="13" max="13" width="6.42578125" customWidth="1"/>
    <col min="14" max="14" width="8.140625" customWidth="1"/>
    <col min="15" max="16" width="6.5703125" customWidth="1"/>
  </cols>
  <sheetData>
    <row r="3" spans="3:16" ht="24.75" customHeight="1">
      <c r="C3" s="59" t="s">
        <v>13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3:16" ht="10.5" customHeight="1" thickBot="1"/>
    <row r="5" spans="3:16">
      <c r="C5" s="66" t="s">
        <v>14</v>
      </c>
      <c r="D5" s="64" t="s">
        <v>15</v>
      </c>
      <c r="E5" s="62" t="s">
        <v>16</v>
      </c>
      <c r="F5" s="63"/>
      <c r="G5" s="57" t="s">
        <v>69</v>
      </c>
      <c r="H5" s="57" t="s">
        <v>19</v>
      </c>
      <c r="I5" s="62" t="s">
        <v>20</v>
      </c>
      <c r="J5" s="63"/>
      <c r="K5" s="57" t="s">
        <v>23</v>
      </c>
      <c r="L5" s="57" t="s">
        <v>70</v>
      </c>
      <c r="M5" s="57" t="s">
        <v>24</v>
      </c>
      <c r="N5" s="57" t="s">
        <v>25</v>
      </c>
      <c r="O5" s="57" t="s">
        <v>26</v>
      </c>
      <c r="P5" s="60" t="s">
        <v>27</v>
      </c>
    </row>
    <row r="6" spans="3:16" ht="72.75" customHeight="1">
      <c r="C6" s="67"/>
      <c r="D6" s="65"/>
      <c r="E6" s="5" t="s">
        <v>17</v>
      </c>
      <c r="F6" s="5" t="s">
        <v>18</v>
      </c>
      <c r="G6" s="58"/>
      <c r="H6" s="58"/>
      <c r="I6" s="5" t="s">
        <v>21</v>
      </c>
      <c r="J6" s="5" t="s">
        <v>22</v>
      </c>
      <c r="K6" s="58"/>
      <c r="L6" s="58"/>
      <c r="M6" s="58"/>
      <c r="N6" s="58"/>
      <c r="O6" s="58"/>
      <c r="P6" s="61"/>
    </row>
    <row r="7" spans="3:16">
      <c r="C7" s="33">
        <v>1</v>
      </c>
      <c r="D7" s="12" t="s">
        <v>28</v>
      </c>
      <c r="E7" s="11" t="s">
        <v>48</v>
      </c>
      <c r="F7" s="11">
        <v>11</v>
      </c>
      <c r="G7" s="11">
        <v>38</v>
      </c>
      <c r="H7" s="11">
        <v>2</v>
      </c>
      <c r="I7" s="11" t="s">
        <v>72</v>
      </c>
      <c r="J7" s="11">
        <v>30</v>
      </c>
      <c r="K7" s="11" t="s">
        <v>78</v>
      </c>
      <c r="L7" s="11"/>
      <c r="M7" s="11">
        <f t="shared" ref="M7:M26" si="0">IF(K7="-",10,5)</f>
        <v>10</v>
      </c>
      <c r="N7" s="11">
        <f t="shared" ref="N7:N26" si="1">IF(K7="-",G7*H7*M7,L7*M7)</f>
        <v>760</v>
      </c>
      <c r="O7" s="11">
        <f t="shared" ref="O7:O26" si="2">N7*J7%</f>
        <v>228</v>
      </c>
      <c r="P7" s="34">
        <f t="shared" ref="P7:P26" si="3">N7-O7</f>
        <v>532</v>
      </c>
    </row>
    <row r="8" spans="3:16">
      <c r="C8" s="33">
        <v>2</v>
      </c>
      <c r="D8" s="12" t="s">
        <v>29</v>
      </c>
      <c r="E8" s="11" t="s">
        <v>49</v>
      </c>
      <c r="F8" s="11">
        <v>8</v>
      </c>
      <c r="G8" s="11">
        <v>40</v>
      </c>
      <c r="H8" s="11">
        <v>2</v>
      </c>
      <c r="I8" s="11" t="s">
        <v>73</v>
      </c>
      <c r="J8" s="11">
        <v>35</v>
      </c>
      <c r="K8" s="11" t="s">
        <v>78</v>
      </c>
      <c r="L8" s="11"/>
      <c r="M8" s="11">
        <f t="shared" si="0"/>
        <v>10</v>
      </c>
      <c r="N8" s="11">
        <f t="shared" si="1"/>
        <v>800</v>
      </c>
      <c r="O8" s="11">
        <f t="shared" si="2"/>
        <v>280</v>
      </c>
      <c r="P8" s="34">
        <f t="shared" si="3"/>
        <v>520</v>
      </c>
    </row>
    <row r="9" spans="3:16">
      <c r="C9" s="33">
        <v>3</v>
      </c>
      <c r="D9" s="12" t="s">
        <v>30</v>
      </c>
      <c r="E9" s="11" t="s">
        <v>50</v>
      </c>
      <c r="F9" s="11">
        <v>26</v>
      </c>
      <c r="G9" s="11">
        <v>50</v>
      </c>
      <c r="H9" s="11">
        <v>3</v>
      </c>
      <c r="I9" s="11" t="s">
        <v>73</v>
      </c>
      <c r="J9" s="11">
        <v>35</v>
      </c>
      <c r="K9" s="11" t="s">
        <v>78</v>
      </c>
      <c r="L9" s="11"/>
      <c r="M9" s="11">
        <f t="shared" si="0"/>
        <v>10</v>
      </c>
      <c r="N9" s="11">
        <f t="shared" si="1"/>
        <v>1500</v>
      </c>
      <c r="O9" s="11">
        <f t="shared" si="2"/>
        <v>525</v>
      </c>
      <c r="P9" s="34">
        <f t="shared" si="3"/>
        <v>975</v>
      </c>
    </row>
    <row r="10" spans="3:16">
      <c r="C10" s="33">
        <v>4</v>
      </c>
      <c r="D10" s="12" t="s">
        <v>31</v>
      </c>
      <c r="E10" s="11" t="s">
        <v>51</v>
      </c>
      <c r="F10" s="11">
        <v>30</v>
      </c>
      <c r="G10" s="11">
        <v>35</v>
      </c>
      <c r="H10" s="11">
        <v>1</v>
      </c>
      <c r="I10" s="11" t="s">
        <v>75</v>
      </c>
      <c r="J10" s="11">
        <v>45</v>
      </c>
      <c r="K10" s="11" t="s">
        <v>79</v>
      </c>
      <c r="L10" s="11">
        <v>10</v>
      </c>
      <c r="M10" s="11">
        <f t="shared" si="0"/>
        <v>5</v>
      </c>
      <c r="N10" s="11">
        <f t="shared" si="1"/>
        <v>50</v>
      </c>
      <c r="O10" s="11">
        <f t="shared" si="2"/>
        <v>22.5</v>
      </c>
      <c r="P10" s="34">
        <f t="shared" si="3"/>
        <v>27.5</v>
      </c>
    </row>
    <row r="11" spans="3:16">
      <c r="C11" s="33">
        <v>5</v>
      </c>
      <c r="D11" s="12" t="s">
        <v>32</v>
      </c>
      <c r="E11" s="11" t="s">
        <v>52</v>
      </c>
      <c r="F11" s="11">
        <v>28</v>
      </c>
      <c r="G11" s="11">
        <v>37</v>
      </c>
      <c r="H11" s="11">
        <v>1</v>
      </c>
      <c r="I11" s="11" t="s">
        <v>74</v>
      </c>
      <c r="J11" s="11">
        <v>40</v>
      </c>
      <c r="K11" s="11" t="s">
        <v>79</v>
      </c>
      <c r="L11" s="11">
        <v>12</v>
      </c>
      <c r="M11" s="11">
        <f t="shared" si="0"/>
        <v>5</v>
      </c>
      <c r="N11" s="11">
        <f t="shared" si="1"/>
        <v>60</v>
      </c>
      <c r="O11" s="11">
        <f t="shared" si="2"/>
        <v>24</v>
      </c>
      <c r="P11" s="34">
        <f t="shared" si="3"/>
        <v>36</v>
      </c>
    </row>
    <row r="12" spans="3:16">
      <c r="C12" s="33">
        <v>6</v>
      </c>
      <c r="D12" s="12" t="s">
        <v>33</v>
      </c>
      <c r="E12" s="11" t="s">
        <v>53</v>
      </c>
      <c r="F12" s="11">
        <v>7</v>
      </c>
      <c r="G12" s="11">
        <v>41</v>
      </c>
      <c r="H12" s="11">
        <v>2</v>
      </c>
      <c r="I12" s="11" t="s">
        <v>76</v>
      </c>
      <c r="J12" s="11">
        <v>25</v>
      </c>
      <c r="K12" s="11" t="s">
        <v>78</v>
      </c>
      <c r="L12" s="11"/>
      <c r="M12" s="11">
        <f t="shared" si="0"/>
        <v>10</v>
      </c>
      <c r="N12" s="11">
        <f t="shared" si="1"/>
        <v>820</v>
      </c>
      <c r="O12" s="11">
        <f t="shared" si="2"/>
        <v>205</v>
      </c>
      <c r="P12" s="34">
        <f t="shared" si="3"/>
        <v>615</v>
      </c>
    </row>
    <row r="13" spans="3:16">
      <c r="C13" s="33">
        <v>7</v>
      </c>
      <c r="D13" s="12" t="s">
        <v>34</v>
      </c>
      <c r="E13" s="11" t="s">
        <v>54</v>
      </c>
      <c r="F13" s="11">
        <v>19</v>
      </c>
      <c r="G13" s="11">
        <v>45</v>
      </c>
      <c r="H13" s="11">
        <v>2</v>
      </c>
      <c r="I13" s="11" t="s">
        <v>72</v>
      </c>
      <c r="J13" s="11">
        <v>30</v>
      </c>
      <c r="K13" s="11" t="s">
        <v>79</v>
      </c>
      <c r="L13" s="11">
        <v>16</v>
      </c>
      <c r="M13" s="11">
        <f t="shared" si="0"/>
        <v>5</v>
      </c>
      <c r="N13" s="11">
        <f t="shared" si="1"/>
        <v>80</v>
      </c>
      <c r="O13" s="11">
        <f t="shared" si="2"/>
        <v>24</v>
      </c>
      <c r="P13" s="34">
        <f t="shared" si="3"/>
        <v>56</v>
      </c>
    </row>
    <row r="14" spans="3:16">
      <c r="C14" s="33">
        <v>8</v>
      </c>
      <c r="D14" s="12" t="s">
        <v>35</v>
      </c>
      <c r="E14" s="11" t="s">
        <v>55</v>
      </c>
      <c r="F14" s="11">
        <v>13</v>
      </c>
      <c r="G14" s="11">
        <v>52</v>
      </c>
      <c r="H14" s="11">
        <v>3</v>
      </c>
      <c r="I14" s="11" t="s">
        <v>73</v>
      </c>
      <c r="J14" s="11">
        <v>35</v>
      </c>
      <c r="K14" s="11" t="s">
        <v>78</v>
      </c>
      <c r="L14" s="11"/>
      <c r="M14" s="11">
        <f t="shared" si="0"/>
        <v>10</v>
      </c>
      <c r="N14" s="11">
        <f t="shared" si="1"/>
        <v>1560</v>
      </c>
      <c r="O14" s="11">
        <f t="shared" si="2"/>
        <v>546</v>
      </c>
      <c r="P14" s="34">
        <f t="shared" si="3"/>
        <v>1014</v>
      </c>
    </row>
    <row r="15" spans="3:16">
      <c r="C15" s="33">
        <v>9</v>
      </c>
      <c r="D15" s="12" t="s">
        <v>36</v>
      </c>
      <c r="E15" s="11" t="s">
        <v>56</v>
      </c>
      <c r="F15" s="11">
        <v>21</v>
      </c>
      <c r="G15" s="11">
        <v>48</v>
      </c>
      <c r="H15" s="11">
        <v>3</v>
      </c>
      <c r="I15" s="11" t="s">
        <v>74</v>
      </c>
      <c r="J15" s="11">
        <v>40</v>
      </c>
      <c r="K15" s="11" t="s">
        <v>78</v>
      </c>
      <c r="L15" s="11"/>
      <c r="M15" s="11">
        <f t="shared" si="0"/>
        <v>10</v>
      </c>
      <c r="N15" s="11">
        <f t="shared" si="1"/>
        <v>1440</v>
      </c>
      <c r="O15" s="11">
        <f t="shared" si="2"/>
        <v>576</v>
      </c>
      <c r="P15" s="34">
        <f t="shared" si="3"/>
        <v>864</v>
      </c>
    </row>
    <row r="16" spans="3:16">
      <c r="C16" s="33">
        <v>10</v>
      </c>
      <c r="D16" s="12" t="s">
        <v>37</v>
      </c>
      <c r="E16" s="11" t="s">
        <v>57</v>
      </c>
      <c r="F16" s="11">
        <v>24</v>
      </c>
      <c r="G16" s="11">
        <v>38</v>
      </c>
      <c r="H16" s="11">
        <v>1</v>
      </c>
      <c r="I16" s="11" t="s">
        <v>75</v>
      </c>
      <c r="J16" s="11">
        <v>45</v>
      </c>
      <c r="K16" s="11" t="s">
        <v>78</v>
      </c>
      <c r="L16" s="11"/>
      <c r="M16" s="11">
        <f t="shared" si="0"/>
        <v>10</v>
      </c>
      <c r="N16" s="11">
        <f t="shared" si="1"/>
        <v>380</v>
      </c>
      <c r="O16" s="11">
        <f t="shared" si="2"/>
        <v>171</v>
      </c>
      <c r="P16" s="34">
        <f t="shared" si="3"/>
        <v>209</v>
      </c>
    </row>
    <row r="17" spans="3:16">
      <c r="C17" s="33">
        <v>11</v>
      </c>
      <c r="D17" s="12" t="s">
        <v>38</v>
      </c>
      <c r="E17" s="11" t="s">
        <v>58</v>
      </c>
      <c r="F17" s="11">
        <v>45</v>
      </c>
      <c r="G17" s="11">
        <v>43</v>
      </c>
      <c r="H17" s="11">
        <v>2</v>
      </c>
      <c r="I17" s="11" t="s">
        <v>74</v>
      </c>
      <c r="J17" s="11">
        <v>40</v>
      </c>
      <c r="K17" s="11" t="s">
        <v>79</v>
      </c>
      <c r="L17" s="11">
        <v>17</v>
      </c>
      <c r="M17" s="11">
        <f t="shared" si="0"/>
        <v>5</v>
      </c>
      <c r="N17" s="11">
        <f t="shared" si="1"/>
        <v>85</v>
      </c>
      <c r="O17" s="11">
        <f t="shared" si="2"/>
        <v>34</v>
      </c>
      <c r="P17" s="34">
        <f t="shared" si="3"/>
        <v>51</v>
      </c>
    </row>
    <row r="18" spans="3:16">
      <c r="C18" s="33">
        <v>12</v>
      </c>
      <c r="D18" s="12" t="s">
        <v>39</v>
      </c>
      <c r="E18" s="11" t="s">
        <v>59</v>
      </c>
      <c r="F18" s="11">
        <v>68</v>
      </c>
      <c r="G18" s="11">
        <v>56</v>
      </c>
      <c r="H18" s="11">
        <v>3</v>
      </c>
      <c r="I18" s="11" t="s">
        <v>71</v>
      </c>
      <c r="J18" s="11">
        <v>50</v>
      </c>
      <c r="K18" s="11" t="s">
        <v>79</v>
      </c>
      <c r="L18" s="11">
        <v>11</v>
      </c>
      <c r="M18" s="11">
        <f t="shared" si="0"/>
        <v>5</v>
      </c>
      <c r="N18" s="11">
        <f t="shared" si="1"/>
        <v>55</v>
      </c>
      <c r="O18" s="11">
        <f t="shared" si="2"/>
        <v>27.5</v>
      </c>
      <c r="P18" s="34">
        <f t="shared" si="3"/>
        <v>27.5</v>
      </c>
    </row>
    <row r="19" spans="3:16">
      <c r="C19" s="33">
        <v>13</v>
      </c>
      <c r="D19" s="12" t="s">
        <v>40</v>
      </c>
      <c r="E19" s="11" t="s">
        <v>60</v>
      </c>
      <c r="F19" s="11">
        <v>77</v>
      </c>
      <c r="G19" s="11">
        <v>60</v>
      </c>
      <c r="H19" s="11">
        <v>3</v>
      </c>
      <c r="I19" s="11" t="s">
        <v>71</v>
      </c>
      <c r="J19" s="11">
        <v>50</v>
      </c>
      <c r="K19" s="11" t="s">
        <v>79</v>
      </c>
      <c r="L19" s="11">
        <v>15</v>
      </c>
      <c r="M19" s="11">
        <f t="shared" si="0"/>
        <v>5</v>
      </c>
      <c r="N19" s="11">
        <f t="shared" si="1"/>
        <v>75</v>
      </c>
      <c r="O19" s="11">
        <f t="shared" si="2"/>
        <v>37.5</v>
      </c>
      <c r="P19" s="34">
        <f t="shared" si="3"/>
        <v>37.5</v>
      </c>
    </row>
    <row r="20" spans="3:16">
      <c r="C20" s="33">
        <v>14</v>
      </c>
      <c r="D20" s="12" t="s">
        <v>41</v>
      </c>
      <c r="E20" s="11" t="s">
        <v>61</v>
      </c>
      <c r="F20" s="11">
        <v>34</v>
      </c>
      <c r="G20" s="11">
        <v>55</v>
      </c>
      <c r="H20" s="11">
        <v>2</v>
      </c>
      <c r="I20" s="11" t="s">
        <v>71</v>
      </c>
      <c r="J20" s="11">
        <v>50</v>
      </c>
      <c r="K20" s="11" t="s">
        <v>79</v>
      </c>
      <c r="L20" s="11">
        <v>20</v>
      </c>
      <c r="M20" s="11">
        <f t="shared" si="0"/>
        <v>5</v>
      </c>
      <c r="N20" s="11">
        <f t="shared" si="1"/>
        <v>100</v>
      </c>
      <c r="O20" s="11">
        <f t="shared" si="2"/>
        <v>50</v>
      </c>
      <c r="P20" s="34">
        <f t="shared" si="3"/>
        <v>50</v>
      </c>
    </row>
    <row r="21" spans="3:16">
      <c r="C21" s="33">
        <v>15</v>
      </c>
      <c r="D21" s="12" t="s">
        <v>42</v>
      </c>
      <c r="E21" s="11" t="s">
        <v>62</v>
      </c>
      <c r="F21" s="11" t="s">
        <v>63</v>
      </c>
      <c r="G21" s="11">
        <v>35</v>
      </c>
      <c r="H21" s="11">
        <v>1</v>
      </c>
      <c r="I21" s="11" t="s">
        <v>75</v>
      </c>
      <c r="J21" s="11">
        <v>45</v>
      </c>
      <c r="K21" s="11" t="s">
        <v>79</v>
      </c>
      <c r="L21" s="11">
        <v>13</v>
      </c>
      <c r="M21" s="11">
        <f t="shared" si="0"/>
        <v>5</v>
      </c>
      <c r="N21" s="11">
        <f t="shared" si="1"/>
        <v>65</v>
      </c>
      <c r="O21" s="11">
        <f t="shared" si="2"/>
        <v>29.25</v>
      </c>
      <c r="P21" s="34">
        <f t="shared" si="3"/>
        <v>35.75</v>
      </c>
    </row>
    <row r="22" spans="3:16">
      <c r="C22" s="33">
        <v>16</v>
      </c>
      <c r="D22" s="12" t="s">
        <v>43</v>
      </c>
      <c r="E22" s="11" t="s">
        <v>64</v>
      </c>
      <c r="F22" s="11">
        <v>16</v>
      </c>
      <c r="G22" s="11">
        <v>40</v>
      </c>
      <c r="H22" s="11">
        <v>2</v>
      </c>
      <c r="I22" s="11" t="s">
        <v>76</v>
      </c>
      <c r="J22" s="11">
        <v>25</v>
      </c>
      <c r="K22" s="11" t="s">
        <v>78</v>
      </c>
      <c r="L22" s="11"/>
      <c r="M22" s="11">
        <f t="shared" si="0"/>
        <v>10</v>
      </c>
      <c r="N22" s="11">
        <f t="shared" si="1"/>
        <v>800</v>
      </c>
      <c r="O22" s="11">
        <f t="shared" si="2"/>
        <v>200</v>
      </c>
      <c r="P22" s="34">
        <f t="shared" si="3"/>
        <v>600</v>
      </c>
    </row>
    <row r="23" spans="3:16">
      <c r="C23" s="33">
        <v>17</v>
      </c>
      <c r="D23" s="12" t="s">
        <v>44</v>
      </c>
      <c r="E23" s="11" t="s">
        <v>65</v>
      </c>
      <c r="F23" s="11">
        <v>1</v>
      </c>
      <c r="G23" s="11">
        <v>38</v>
      </c>
      <c r="H23" s="11">
        <v>1</v>
      </c>
      <c r="I23" s="11" t="s">
        <v>77</v>
      </c>
      <c r="J23" s="11">
        <v>20</v>
      </c>
      <c r="K23" s="11" t="s">
        <v>79</v>
      </c>
      <c r="L23" s="11">
        <v>12</v>
      </c>
      <c r="M23" s="11">
        <f t="shared" si="0"/>
        <v>5</v>
      </c>
      <c r="N23" s="11">
        <f t="shared" si="1"/>
        <v>60</v>
      </c>
      <c r="O23" s="11">
        <f t="shared" si="2"/>
        <v>12</v>
      </c>
      <c r="P23" s="34">
        <f t="shared" si="3"/>
        <v>48</v>
      </c>
    </row>
    <row r="24" spans="3:16">
      <c r="C24" s="33">
        <v>18</v>
      </c>
      <c r="D24" s="12" t="s">
        <v>45</v>
      </c>
      <c r="E24" s="11" t="s">
        <v>66</v>
      </c>
      <c r="F24" s="11">
        <v>10</v>
      </c>
      <c r="G24" s="11">
        <v>47</v>
      </c>
      <c r="H24" s="11">
        <v>3</v>
      </c>
      <c r="I24" s="11" t="s">
        <v>77</v>
      </c>
      <c r="J24" s="11">
        <v>20</v>
      </c>
      <c r="K24" s="11" t="s">
        <v>78</v>
      </c>
      <c r="L24" s="11"/>
      <c r="M24" s="11">
        <f t="shared" si="0"/>
        <v>10</v>
      </c>
      <c r="N24" s="11">
        <f t="shared" si="1"/>
        <v>1410</v>
      </c>
      <c r="O24" s="11">
        <f t="shared" si="2"/>
        <v>282</v>
      </c>
      <c r="P24" s="34">
        <f t="shared" si="3"/>
        <v>1128</v>
      </c>
    </row>
    <row r="25" spans="3:16">
      <c r="C25" s="33">
        <v>19</v>
      </c>
      <c r="D25" s="12" t="s">
        <v>46</v>
      </c>
      <c r="E25" s="11" t="s">
        <v>67</v>
      </c>
      <c r="F25" s="11">
        <v>96</v>
      </c>
      <c r="G25" s="11">
        <v>54</v>
      </c>
      <c r="H25" s="11">
        <v>3</v>
      </c>
      <c r="I25" s="11" t="s">
        <v>72</v>
      </c>
      <c r="J25" s="11">
        <v>30</v>
      </c>
      <c r="K25" s="11" t="s">
        <v>78</v>
      </c>
      <c r="L25" s="11"/>
      <c r="M25" s="11">
        <f t="shared" si="0"/>
        <v>10</v>
      </c>
      <c r="N25" s="11">
        <f t="shared" si="1"/>
        <v>1620</v>
      </c>
      <c r="O25" s="11">
        <f t="shared" si="2"/>
        <v>486</v>
      </c>
      <c r="P25" s="34">
        <f t="shared" si="3"/>
        <v>1134</v>
      </c>
    </row>
    <row r="26" spans="3:16" ht="15.75" thickBot="1">
      <c r="C26" s="35">
        <v>20</v>
      </c>
      <c r="D26" s="36" t="s">
        <v>47</v>
      </c>
      <c r="E26" s="37" t="s">
        <v>68</v>
      </c>
      <c r="F26" s="37">
        <v>15</v>
      </c>
      <c r="G26" s="37">
        <v>46</v>
      </c>
      <c r="H26" s="37">
        <v>2</v>
      </c>
      <c r="I26" s="37" t="s">
        <v>77</v>
      </c>
      <c r="J26" s="37">
        <v>20</v>
      </c>
      <c r="K26" s="37" t="s">
        <v>79</v>
      </c>
      <c r="L26" s="37">
        <v>8</v>
      </c>
      <c r="M26" s="37">
        <f t="shared" si="0"/>
        <v>5</v>
      </c>
      <c r="N26" s="37">
        <f t="shared" si="1"/>
        <v>40</v>
      </c>
      <c r="O26" s="37">
        <f t="shared" si="2"/>
        <v>8</v>
      </c>
      <c r="P26" s="38">
        <f t="shared" si="3"/>
        <v>32</v>
      </c>
    </row>
  </sheetData>
  <autoFilter ref="C5:P26">
    <filterColumn colId="2" showButton="0"/>
    <filterColumn colId="6" showButton="0"/>
    <sortState ref="C8:P26">
      <sortCondition ref="C5:C26"/>
    </sortState>
  </autoFilter>
  <dataConsolidate/>
  <mergeCells count="13">
    <mergeCell ref="K5:K6"/>
    <mergeCell ref="C3:P3"/>
    <mergeCell ref="N5:N6"/>
    <mergeCell ref="O5:O6"/>
    <mergeCell ref="P5:P6"/>
    <mergeCell ref="M5:M6"/>
    <mergeCell ref="L5:L6"/>
    <mergeCell ref="I5:J5"/>
    <mergeCell ref="H5:H6"/>
    <mergeCell ref="G5:G6"/>
    <mergeCell ref="D5:D6"/>
    <mergeCell ref="C5:C6"/>
    <mergeCell ref="E5:F5"/>
  </mergeCells>
  <conditionalFormatting sqref="D7:D26">
    <cfRule type="expression" dxfId="6" priority="7">
      <formula>(I7="Военнослужащие")</formula>
    </cfRule>
  </conditionalFormatting>
  <conditionalFormatting sqref="D7:D26">
    <cfRule type="expression" dxfId="5" priority="6">
      <formula>(I7="Ветераны ВОВ")</formula>
    </cfRule>
  </conditionalFormatting>
  <conditionalFormatting sqref="D7:D26">
    <cfRule type="expression" dxfId="4" priority="5">
      <formula>(I7="Бюджетники")</formula>
    </cfRule>
  </conditionalFormatting>
  <conditionalFormatting sqref="D7:D26">
    <cfRule type="expression" dxfId="3" priority="4">
      <formula>(I7="Инвалиды")</formula>
    </cfRule>
    <cfRule type="expression" dxfId="2" priority="3">
      <formula>(I7="Чернобыльцы")</formula>
    </cfRule>
    <cfRule type="expression" dxfId="1" priority="2">
      <formula>(I7="Участники военных действий в горячих точках")</formula>
    </cfRule>
    <cfRule type="expression" dxfId="0" priority="1">
      <formula>(I7="Работники северных районов")</formula>
    </cfRule>
  </conditionalFormatting>
  <dataValidations count="4">
    <dataValidation type="custom" allowBlank="1" showInputMessage="1" showErrorMessage="1" errorTitle="Ошибка" error="Вводимые данные должны быть положительными." promptTitle="Подсказка" prompt="Во избежании ошибки, вводимые данные должны быть положительными." sqref="G7:H26">
      <formula1>G7:H26&gt;0</formula1>
    </dataValidation>
    <dataValidation type="list" allowBlank="1" showInputMessage="1" showErrorMessage="1" sqref="I7:I26">
      <formula1>Вид_льгот</formula1>
    </dataValidation>
    <dataValidation type="list" allowBlank="1" showInputMessage="1" showErrorMessage="1" sqref="J7:J26">
      <formula1>Процент_льгот</formula1>
    </dataValidation>
    <dataValidation type="custom" allowBlank="1" showInputMessage="1" showErrorMessage="1" errorTitle="Ошибка" error="Вводимые данные должны быть положительными." promptTitle="Подсказка" prompt="Во избежании ошибки, вводимые данные должны быть положительными." sqref="L7:L26">
      <formula1>L7:L26&gt;=0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workbookViewId="0">
      <selection activeCell="B3" sqref="B3"/>
    </sheetView>
  </sheetViews>
  <sheetFormatPr defaultRowHeight="15"/>
  <cols>
    <col min="2" max="2" width="21.85546875" customWidth="1"/>
    <col min="3" max="3" width="13" customWidth="1"/>
    <col min="4" max="4" width="41.42578125" customWidth="1"/>
  </cols>
  <sheetData>
    <row r="2" spans="2:3">
      <c r="B2" s="13" t="s">
        <v>21</v>
      </c>
      <c r="C2" s="14" t="s">
        <v>22</v>
      </c>
    </row>
    <row r="3" spans="2:3">
      <c r="B3" s="15" t="s">
        <v>71</v>
      </c>
      <c r="C3" s="16">
        <v>50</v>
      </c>
    </row>
    <row r="4" spans="2:3">
      <c r="B4" s="15" t="s">
        <v>72</v>
      </c>
      <c r="C4" s="16">
        <v>30</v>
      </c>
    </row>
    <row r="5" spans="2:3">
      <c r="B5" s="15" t="s">
        <v>73</v>
      </c>
      <c r="C5" s="16">
        <v>35</v>
      </c>
    </row>
    <row r="6" spans="2:3">
      <c r="B6" s="15" t="s">
        <v>74</v>
      </c>
      <c r="C6" s="16">
        <v>40</v>
      </c>
    </row>
    <row r="7" spans="2:3">
      <c r="B7" s="15" t="s">
        <v>75</v>
      </c>
      <c r="C7" s="16">
        <v>45</v>
      </c>
    </row>
    <row r="8" spans="2:3" ht="45">
      <c r="B8" s="15" t="s">
        <v>76</v>
      </c>
      <c r="C8" s="16">
        <v>25</v>
      </c>
    </row>
    <row r="9" spans="2:3" ht="30">
      <c r="B9" s="15" t="s">
        <v>77</v>
      </c>
      <c r="C9" s="16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Normal="100" workbookViewId="0">
      <selection activeCell="N23" sqref="N23"/>
    </sheetView>
  </sheetViews>
  <sheetFormatPr defaultRowHeight="15"/>
  <cols>
    <col min="1" max="1" width="40.140625" customWidth="1"/>
    <col min="2" max="2" width="26" customWidth="1"/>
    <col min="3" max="3" width="22.42578125" customWidth="1"/>
    <col min="4" max="4" width="27.7109375" customWidth="1"/>
  </cols>
  <sheetData>
    <row r="1" spans="1:4" ht="15.75" thickBot="1"/>
    <row r="2" spans="1:4" ht="35.25" customHeight="1">
      <c r="A2" s="68" t="s">
        <v>116</v>
      </c>
      <c r="B2" s="69"/>
      <c r="C2" s="69"/>
      <c r="D2" s="70"/>
    </row>
    <row r="3" spans="1:4" ht="30.75" customHeight="1">
      <c r="A3" s="71" t="s">
        <v>99</v>
      </c>
      <c r="B3" s="72" t="s">
        <v>100</v>
      </c>
      <c r="C3" s="72" t="s">
        <v>101</v>
      </c>
      <c r="D3" s="73" t="s">
        <v>102</v>
      </c>
    </row>
    <row r="4" spans="1:4" ht="20.100000000000001" customHeight="1">
      <c r="A4" s="74" t="s">
        <v>103</v>
      </c>
      <c r="B4" s="75">
        <v>6825.5</v>
      </c>
      <c r="C4" s="75">
        <v>8193</v>
      </c>
      <c r="D4" s="83">
        <f>(C4-B4)/B4</f>
        <v>0.20035162259175152</v>
      </c>
    </row>
    <row r="5" spans="1:4" ht="20.100000000000001" customHeight="1">
      <c r="A5" s="80" t="s">
        <v>104</v>
      </c>
      <c r="B5" s="78">
        <v>2534.6</v>
      </c>
      <c r="C5" s="78">
        <v>3447</v>
      </c>
      <c r="D5" s="84">
        <f t="shared" ref="D5:D16" si="0">(C5-B5)/B5</f>
        <v>0.35997790578395017</v>
      </c>
    </row>
    <row r="6" spans="1:4" ht="20.100000000000001" customHeight="1">
      <c r="A6" s="74" t="s">
        <v>105</v>
      </c>
      <c r="B6" s="75">
        <v>6695.4</v>
      </c>
      <c r="C6" s="75">
        <v>7298</v>
      </c>
      <c r="D6" s="83">
        <f t="shared" si="0"/>
        <v>9.0002090987842454E-2</v>
      </c>
    </row>
    <row r="7" spans="1:4" ht="20.100000000000001" customHeight="1">
      <c r="A7" s="80" t="s">
        <v>106</v>
      </c>
      <c r="B7" s="78">
        <v>594.29999999999995</v>
      </c>
      <c r="C7" s="78">
        <v>630</v>
      </c>
      <c r="D7" s="84">
        <f t="shared" si="0"/>
        <v>6.0070671378091953E-2</v>
      </c>
    </row>
    <row r="8" spans="1:4" ht="20.100000000000001" customHeight="1">
      <c r="A8" s="74" t="s">
        <v>107</v>
      </c>
      <c r="B8" s="75">
        <v>193.1</v>
      </c>
      <c r="C8" s="75">
        <v>247</v>
      </c>
      <c r="D8" s="83">
        <f t="shared" si="0"/>
        <v>0.27912998446400833</v>
      </c>
    </row>
    <row r="9" spans="1:4" ht="20.100000000000001" customHeight="1">
      <c r="A9" s="80" t="s">
        <v>108</v>
      </c>
      <c r="B9" s="78">
        <v>826.6</v>
      </c>
      <c r="C9" s="78">
        <v>495</v>
      </c>
      <c r="D9" s="84">
        <f t="shared" si="0"/>
        <v>-0.40116138398257928</v>
      </c>
    </row>
    <row r="10" spans="1:4" ht="20.100000000000001" customHeight="1">
      <c r="A10" s="74" t="s">
        <v>109</v>
      </c>
      <c r="B10" s="75">
        <v>194.6</v>
      </c>
      <c r="C10" s="75">
        <v>218</v>
      </c>
      <c r="D10" s="83">
        <f t="shared" si="0"/>
        <v>0.12024665981500517</v>
      </c>
    </row>
    <row r="11" spans="1:4" ht="20.100000000000001" customHeight="1">
      <c r="A11" s="80" t="s">
        <v>110</v>
      </c>
      <c r="B11" s="78">
        <v>878.4</v>
      </c>
      <c r="C11" s="78">
        <v>1423</v>
      </c>
      <c r="D11" s="84">
        <f t="shared" si="0"/>
        <v>0.61999089253187623</v>
      </c>
    </row>
    <row r="12" spans="1:4" ht="20.100000000000001" customHeight="1" thickBot="1">
      <c r="A12" s="85" t="s">
        <v>111</v>
      </c>
      <c r="B12" s="76">
        <v>3720.8</v>
      </c>
      <c r="C12" s="76">
        <v>2865</v>
      </c>
      <c r="D12" s="86">
        <f>(C12-B12)/B12</f>
        <v>-0.2300043001505053</v>
      </c>
    </row>
    <row r="13" spans="1:4" ht="20.100000000000001" customHeight="1">
      <c r="A13" s="87" t="s">
        <v>112</v>
      </c>
      <c r="B13" s="88">
        <f>SUM(B4:B12)</f>
        <v>22463.299999999996</v>
      </c>
      <c r="C13" s="89">
        <f>SUM(C4:C12)</f>
        <v>24816</v>
      </c>
      <c r="D13" s="92">
        <f t="shared" ref="D13:D16" si="1">(C13-B13)/B13</f>
        <v>0.10473527932227254</v>
      </c>
    </row>
    <row r="14" spans="1:4" ht="20.100000000000001" customHeight="1">
      <c r="A14" s="77" t="s">
        <v>113</v>
      </c>
      <c r="B14" s="81">
        <f>AVERAGE(B4:B12)</f>
        <v>2495.9222222222215</v>
      </c>
      <c r="C14" s="90">
        <f>AVERAGE(C4:C12)</f>
        <v>2757.3333333333335</v>
      </c>
      <c r="D14" s="93">
        <f t="shared" si="1"/>
        <v>0.1047352793222727</v>
      </c>
    </row>
    <row r="15" spans="1:4" ht="20.100000000000001" customHeight="1">
      <c r="A15" s="77" t="s">
        <v>114</v>
      </c>
      <c r="B15" s="81">
        <f>MAX(B4:B12)</f>
        <v>6825.5</v>
      </c>
      <c r="C15" s="90">
        <f>MAX(C4:C12)</f>
        <v>8193</v>
      </c>
      <c r="D15" s="93">
        <f t="shared" si="1"/>
        <v>0.20035162259175152</v>
      </c>
    </row>
    <row r="16" spans="1:4" ht="20.100000000000001" customHeight="1" thickBot="1">
      <c r="A16" s="79" t="s">
        <v>115</v>
      </c>
      <c r="B16" s="82">
        <f>MIN(B4:B12)</f>
        <v>193.1</v>
      </c>
      <c r="C16" s="91">
        <f>MIN(C4:C12)</f>
        <v>218</v>
      </c>
      <c r="D16" s="94">
        <f t="shared" si="1"/>
        <v>0.12894873122734338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 Отчет о приросте населения</vt:lpstr>
      <vt:lpstr>Задание 2</vt:lpstr>
      <vt:lpstr>Задание 3</vt:lpstr>
      <vt:lpstr>Задание 4</vt:lpstr>
      <vt:lpstr>Список для задания 4</vt:lpstr>
      <vt:lpstr>Задание 5</vt:lpstr>
      <vt:lpstr>Вид_льгот</vt:lpstr>
      <vt:lpstr>Процент_льгот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2020-11-13T20:38:37Z</dcterms:modified>
</cp:coreProperties>
</file>